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nagood-my.sharepoint.com/personal/duncan_runagood_com/Documents/Runagood from 2010/Runagood Operations/Partner Training/The Runagood Pathway/"/>
    </mc:Choice>
  </mc:AlternateContent>
  <xr:revisionPtr revIDLastSave="0" documentId="8_{88B84AA6-3B0F-447D-A584-1620FDA6EB72}" xr6:coauthVersionLast="47" xr6:coauthVersionMax="47" xr10:uidLastSave="{00000000-0000-0000-0000-000000000000}"/>
  <bookViews>
    <workbookView xWindow="-98" yWindow="-98" windowWidth="22695" windowHeight="14476" xr2:uid="{09BA65C7-0F0A-4693-8B76-90CB1FC25BB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J3" i="1"/>
  <c r="K3" i="1"/>
  <c r="L3" i="1"/>
  <c r="E5" i="1"/>
  <c r="J5" i="1"/>
  <c r="K5" i="1"/>
  <c r="B6" i="1"/>
  <c r="C6" i="1"/>
  <c r="D6" i="1"/>
  <c r="E6" i="1"/>
  <c r="F6" i="1"/>
  <c r="G6" i="1"/>
  <c r="H6" i="1"/>
  <c r="J6" i="1"/>
  <c r="K6" i="1"/>
  <c r="B7" i="1"/>
  <c r="C7" i="1"/>
  <c r="D7" i="1"/>
  <c r="E7" i="1"/>
  <c r="F7" i="1"/>
  <c r="G7" i="1"/>
  <c r="H7" i="1"/>
  <c r="J7" i="1"/>
  <c r="K7" i="1"/>
  <c r="E9" i="1"/>
  <c r="J9" i="1"/>
  <c r="K9" i="1"/>
  <c r="B10" i="1"/>
  <c r="C10" i="1"/>
  <c r="D10" i="1"/>
  <c r="E10" i="1"/>
  <c r="F10" i="1"/>
  <c r="G10" i="1"/>
  <c r="H10" i="1"/>
  <c r="J10" i="1"/>
  <c r="J11" i="1" s="1"/>
  <c r="K10" i="1"/>
  <c r="B11" i="1"/>
  <c r="C11" i="1"/>
  <c r="D11" i="1"/>
  <c r="F11" i="1"/>
  <c r="G11" i="1"/>
  <c r="H11" i="1"/>
  <c r="K11" i="1"/>
  <c r="J13" i="1"/>
  <c r="E14" i="1"/>
  <c r="J14" i="1"/>
  <c r="E16" i="1"/>
  <c r="K16" i="1"/>
  <c r="C17" i="1"/>
  <c r="D17" i="1"/>
  <c r="E17" i="1"/>
  <c r="K17" i="1"/>
  <c r="E18" i="1"/>
  <c r="B19" i="1"/>
  <c r="C19" i="1"/>
  <c r="D19" i="1"/>
  <c r="E19" i="1" s="1"/>
  <c r="F19" i="1"/>
  <c r="G19" i="1"/>
  <c r="H19" i="1" s="1"/>
  <c r="K19" i="1" s="1"/>
</calcChain>
</file>

<file path=xl/sharedStrings.xml><?xml version="1.0" encoding="utf-8"?>
<sst xmlns="http://schemas.openxmlformats.org/spreadsheetml/2006/main" count="55" uniqueCount="48">
  <si>
    <t>Column1</t>
  </si>
  <si>
    <t xml:space="preserve">2019 </t>
  </si>
  <si>
    <t xml:space="preserve">2020 </t>
  </si>
  <si>
    <t xml:space="preserve">2021 </t>
  </si>
  <si>
    <t>3 year trend 
+/- %</t>
  </si>
  <si>
    <t xml:space="preserve">2022 </t>
  </si>
  <si>
    <t>Column2</t>
  </si>
  <si>
    <t>Column3</t>
  </si>
  <si>
    <t>Column4</t>
  </si>
  <si>
    <t>Column5</t>
  </si>
  <si>
    <t xml:space="preserve">2022 Year trend </t>
  </si>
  <si>
    <t>4 year trend</t>
  </si>
  <si>
    <t xml:space="preserve">2023 </t>
  </si>
  <si>
    <t>Column6</t>
  </si>
  <si>
    <t>Column7</t>
  </si>
  <si>
    <t>Column8</t>
  </si>
  <si>
    <t>Column9</t>
  </si>
  <si>
    <t xml:space="preserve">5 year trend </t>
  </si>
  <si>
    <t xml:space="preserve">Observation  </t>
  </si>
  <si>
    <t>Q1</t>
  </si>
  <si>
    <t>Q2</t>
  </si>
  <si>
    <t>Q3</t>
  </si>
  <si>
    <t>Q4</t>
  </si>
  <si>
    <t xml:space="preserve">Year to date </t>
  </si>
  <si>
    <t xml:space="preserve">Year </t>
  </si>
  <si>
    <t xml:space="preserve">Sales (ex VAT) </t>
  </si>
  <si>
    <t xml:space="preserve">Recovering </t>
  </si>
  <si>
    <t xml:space="preserve">Less </t>
  </si>
  <si>
    <t xml:space="preserve">Variable cost of sales </t>
  </si>
  <si>
    <t>Gross profit £</t>
  </si>
  <si>
    <t>Gross profit % sales</t>
  </si>
  <si>
    <t>Recovering</t>
  </si>
  <si>
    <t>Fixed overhead costs </t>
  </si>
  <si>
    <t xml:space="preserve">Stable </t>
  </si>
  <si>
    <t>Net Profit £</t>
  </si>
  <si>
    <t xml:space="preserve">Net Profit % sales </t>
  </si>
  <si>
    <t xml:space="preserve">Long way to go </t>
  </si>
  <si>
    <t xml:space="preserve">Tax paid </t>
  </si>
  <si>
    <t>Capital spending</t>
  </si>
  <si>
    <t>Product dev needed?</t>
  </si>
  <si>
    <t xml:space="preserve">Plus </t>
  </si>
  <si>
    <t>Short term creditors</t>
  </si>
  <si>
    <t xml:space="preserve">BD loan with PG </t>
  </si>
  <si>
    <t xml:space="preserve">Cash at bank </t>
  </si>
  <si>
    <t xml:space="preserve">Scary - no OD </t>
  </si>
  <si>
    <t>Debtors</t>
  </si>
  <si>
    <t xml:space="preserve">Current assets </t>
  </si>
  <si>
    <t xml:space="preserve">Hammered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</si>
</sst>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Georgia"/>
      <family val="1"/>
    </font>
    <font>
      <b/>
      <sz val="14"/>
      <name val="Georgia"/>
      <family val="1"/>
    </font>
    <font>
      <b/>
      <sz val="14"/>
      <color rgb="FFFF0000"/>
      <name val="Georgia"/>
      <family val="1"/>
    </font>
    <font>
      <b/>
      <i/>
      <sz val="14"/>
      <name val="Georgia"/>
      <family val="1"/>
    </font>
    <font>
      <b/>
      <i/>
      <sz val="14"/>
      <color theme="1"/>
      <name val="Georgia"/>
      <family val="1"/>
    </font>
    <font>
      <b/>
      <i/>
      <sz val="14"/>
      <color rgb="FFFF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2" fillId="0" borderId="2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wrapText="1"/>
    </xf>
    <xf numFmtId="9" fontId="4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5" fillId="5" borderId="7" xfId="0" applyNumberFormat="1" applyFont="1" applyFill="1" applyBorder="1" applyAlignment="1">
      <alignment wrapText="1"/>
    </xf>
    <xf numFmtId="164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wrapText="1"/>
    </xf>
    <xf numFmtId="9" fontId="2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9" fontId="7" fillId="0" borderId="1" xfId="0" applyNumberFormat="1" applyFont="1" applyBorder="1" applyAlignment="1">
      <alignment wrapText="1"/>
    </xf>
    <xf numFmtId="9" fontId="6" fillId="2" borderId="1" xfId="0" applyNumberFormat="1" applyFont="1" applyFill="1" applyBorder="1" applyAlignment="1">
      <alignment wrapText="1"/>
    </xf>
    <xf numFmtId="9" fontId="7" fillId="2" borderId="1" xfId="0" applyNumberFormat="1" applyFont="1" applyFill="1" applyBorder="1" applyAlignment="1">
      <alignment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wrapText="1"/>
    </xf>
    <xf numFmtId="164" fontId="2" fillId="2" borderId="15" xfId="0" applyNumberFormat="1" applyFont="1" applyFill="1" applyBorder="1" applyAlignment="1">
      <alignment wrapText="1"/>
    </xf>
    <xf numFmtId="164" fontId="3" fillId="2" borderId="15" xfId="0" applyNumberFormat="1" applyFont="1" applyFill="1" applyBorder="1" applyAlignment="1">
      <alignment wrapText="1"/>
    </xf>
    <xf numFmtId="164" fontId="3" fillId="5" borderId="7" xfId="0" applyNumberFormat="1" applyFont="1" applyFill="1" applyBorder="1" applyAlignment="1">
      <alignment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164" fontId="5" fillId="5" borderId="8" xfId="0" applyNumberFormat="1" applyFont="1" applyFill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3" borderId="9" xfId="0" applyNumberFormat="1" applyFont="1" applyFill="1" applyBorder="1" applyAlignment="1">
      <alignment horizontal="center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wrapText="1"/>
    </xf>
    <xf numFmtId="164" fontId="3" fillId="5" borderId="1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3" fillId="4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family val="1"/>
        <scheme val="none"/>
      </font>
      <numFmt numFmtId="164" formatCode="0_ ;[Red]\-0\ "/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Georgia"/>
        <family val="1"/>
        <scheme val="none"/>
      </font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eorgia"/>
        <family val="1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eorgia"/>
        <family val="1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Georgia"/>
        <family val="1"/>
        <scheme val="none"/>
      </font>
      <numFmt numFmtId="13" formatCode="0%"/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4"/>
        <name val="Georgia"/>
        <family val="1"/>
        <scheme val="none"/>
      </font>
      <numFmt numFmtId="164" formatCode="0_ ;[Red]\-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eorgia"/>
        <family val="1"/>
        <scheme val="none"/>
      </font>
      <numFmt numFmtId="164" formatCode="0_ ;[Red]\-0\ 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671B5F-77AA-41DB-9FD7-E301174D033B}" name="Table1" displayName="Table1" ref="A1:S19" totalsRowShown="0" headerRowDxfId="21" dataDxfId="20" tableBorderDxfId="19">
  <autoFilter ref="A1:S19" xr:uid="{0A671B5F-77AA-41DB-9FD7-E301174D033B}"/>
  <tableColumns count="19">
    <tableColumn id="1" xr3:uid="{D64A9446-3706-4CE7-BD60-C34D8280B129}" name="Column1" dataDxfId="18"/>
    <tableColumn id="2" xr3:uid="{E74628B3-98D7-4482-B713-D3F24F12314A}" name="2019 " dataDxfId="17"/>
    <tableColumn id="3" xr3:uid="{B50AF67E-62AA-4F62-A9A3-0DB1BD283912}" name="2020 " dataDxfId="16"/>
    <tableColumn id="4" xr3:uid="{3844E07F-B706-498E-84C2-6ADA2DE144DE}" name="2021 " dataDxfId="15"/>
    <tableColumn id="5" xr3:uid="{C5DD78DA-1795-44CB-9BCB-D05781905A7F}" name="3 year trend _x000a_+/- %" dataDxfId="14">
      <calculatedColumnFormula>SUM(D2-B2)/B2</calculatedColumnFormula>
    </tableColumn>
    <tableColumn id="6" xr3:uid="{33A01E35-837A-4F56-9BB3-7BABF44A8B47}" name="2022 " dataDxfId="13"/>
    <tableColumn id="7" xr3:uid="{594BBE00-9C71-4DB5-BA3B-09E73D584712}" name="Column2" dataDxfId="12"/>
    <tableColumn id="8" xr3:uid="{EDABACB8-72A2-4D99-AC50-59D255B4F71A}" name="Column3" dataDxfId="11"/>
    <tableColumn id="9" xr3:uid="{18438D1A-C1D3-4A3D-A8C9-80543432C1C6}" name="Column4" dataDxfId="10"/>
    <tableColumn id="10" xr3:uid="{C3F9FD8A-C3D1-4A60-8159-C1576F185746}" name="Column5" dataDxfId="9"/>
    <tableColumn id="11" xr3:uid="{33BE8C54-9E64-46A7-9717-E9277ADB9A68}" name="2022 Year trend " dataDxfId="8"/>
    <tableColumn id="12" xr3:uid="{16460BF5-3911-430C-A690-33BE2C49B2B9}" name="4 year trend" dataDxfId="7"/>
    <tableColumn id="13" xr3:uid="{1A0283EE-7AC1-44AE-AD2C-C4C2B985D5C8}" name="2023 " dataDxfId="6"/>
    <tableColumn id="14" xr3:uid="{E517F3AC-2DDB-4048-B2F3-DAEA76AE295E}" name="Column6" dataDxfId="5"/>
    <tableColumn id="15" xr3:uid="{D5467119-8485-4738-B3D8-E24E48FA26D0}" name="Column7" dataDxfId="4"/>
    <tableColumn id="16" xr3:uid="{3A3C03EC-416B-4004-88A2-C3781718DA3F}" name="Column8" dataDxfId="3"/>
    <tableColumn id="17" xr3:uid="{73FC1DDE-F2B1-4A27-9EBF-5C9C22E93758}" name="Column9" dataDxfId="2"/>
    <tableColumn id="18" xr3:uid="{FD6D0130-B046-4BC2-B8F6-BAFAB75A2B0E}" name="5 year trend " dataDxfId="1"/>
    <tableColumn id="19" xr3:uid="{6D4DD5C7-4C64-4359-8F84-4CEF3807576C}" name="Observation 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B308-70A0-4EC5-A77B-15FE51AEDA92}">
  <dimension ref="A1:T23"/>
  <sheetViews>
    <sheetView tabSelected="1" zoomScale="71" zoomScaleNormal="71" workbookViewId="0">
      <selection sqref="A1:S19"/>
    </sheetView>
  </sheetViews>
  <sheetFormatPr defaultColWidth="9" defaultRowHeight="25.9" customHeight="1"/>
  <cols>
    <col min="1" max="1" width="29.42578125" style="10" customWidth="1"/>
    <col min="2" max="2" width="12" style="10" bestFit="1" customWidth="1"/>
    <col min="3" max="3" width="11.140625" style="10" bestFit="1" customWidth="1"/>
    <col min="4" max="4" width="11.5703125" style="10" bestFit="1" customWidth="1"/>
    <col min="5" max="5" width="11.42578125" style="10" bestFit="1" customWidth="1"/>
    <col min="6" max="6" width="10.42578125" style="10" bestFit="1" customWidth="1"/>
    <col min="7" max="7" width="14.42578125" style="10" bestFit="1" customWidth="1"/>
    <col min="8" max="8" width="12.28515625" style="10" bestFit="1" customWidth="1"/>
    <col min="9" max="9" width="13" style="10" bestFit="1" customWidth="1"/>
    <col min="10" max="10" width="12.85546875" style="10" bestFit="1" customWidth="1"/>
    <col min="11" max="11" width="14" style="10" bestFit="1" customWidth="1"/>
    <col min="12" max="12" width="12.28515625" style="10" bestFit="1" customWidth="1"/>
    <col min="13" max="13" width="8" style="10" customWidth="1"/>
    <col min="14" max="14" width="11.28515625" style="10" customWidth="1"/>
    <col min="15" max="15" width="12.5703125" style="10" bestFit="1" customWidth="1"/>
    <col min="16" max="16" width="12.42578125" style="10" bestFit="1" customWidth="1"/>
    <col min="17" max="17" width="11.85546875" style="10" bestFit="1" customWidth="1"/>
    <col min="18" max="18" width="11.7109375" style="10" customWidth="1"/>
    <col min="19" max="19" width="29.85546875" style="10" customWidth="1"/>
    <col min="20" max="16384" width="9" style="10"/>
  </cols>
  <sheetData>
    <row r="1" spans="1:20" ht="39" customHeight="1">
      <c r="A1" s="3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8" t="s">
        <v>5</v>
      </c>
      <c r="G1" s="39" t="s">
        <v>6</v>
      </c>
      <c r="H1" s="39" t="s">
        <v>7</v>
      </c>
      <c r="I1" s="39" t="s">
        <v>8</v>
      </c>
      <c r="J1" s="40" t="s">
        <v>9</v>
      </c>
      <c r="K1" s="41" t="s">
        <v>10</v>
      </c>
      <c r="L1" s="42" t="s">
        <v>11</v>
      </c>
      <c r="M1" s="50" t="s">
        <v>12</v>
      </c>
      <c r="N1" s="43" t="s">
        <v>13</v>
      </c>
      <c r="O1" s="43" t="s">
        <v>14</v>
      </c>
      <c r="P1" s="43" t="s">
        <v>15</v>
      </c>
      <c r="Q1" s="43" t="s">
        <v>16</v>
      </c>
      <c r="R1" s="42" t="s">
        <v>17</v>
      </c>
      <c r="S1" s="44" t="s">
        <v>18</v>
      </c>
      <c r="T1" s="1"/>
    </row>
    <row r="2" spans="1:20" ht="25.9" customHeight="1">
      <c r="A2" s="1"/>
      <c r="B2" s="2"/>
      <c r="C2" s="2"/>
      <c r="D2" s="2"/>
      <c r="E2" s="2"/>
      <c r="F2" s="3" t="s">
        <v>19</v>
      </c>
      <c r="G2" s="3" t="s">
        <v>20</v>
      </c>
      <c r="H2" s="3" t="s">
        <v>21</v>
      </c>
      <c r="I2" s="3" t="s">
        <v>22</v>
      </c>
      <c r="J2" s="4" t="s">
        <v>23</v>
      </c>
      <c r="K2" s="5"/>
      <c r="L2" s="6"/>
      <c r="M2" s="7" t="s">
        <v>19</v>
      </c>
      <c r="N2" s="7" t="s">
        <v>20</v>
      </c>
      <c r="O2" s="7" t="s">
        <v>21</v>
      </c>
      <c r="P2" s="7" t="s">
        <v>22</v>
      </c>
      <c r="Q2" s="7" t="s">
        <v>24</v>
      </c>
      <c r="R2" s="6"/>
      <c r="S2" s="8"/>
      <c r="T2" s="1"/>
    </row>
    <row r="3" spans="1:20" ht="25.9" customHeight="1">
      <c r="A3" s="9" t="s">
        <v>25</v>
      </c>
      <c r="B3" s="10">
        <v>100000</v>
      </c>
      <c r="C3" s="10">
        <v>80000</v>
      </c>
      <c r="D3" s="10">
        <v>70000</v>
      </c>
      <c r="E3" s="11">
        <f>SUM(D3-B3)/B3</f>
        <v>-0.3</v>
      </c>
      <c r="F3" s="10">
        <v>15000</v>
      </c>
      <c r="G3" s="10">
        <v>20000</v>
      </c>
      <c r="H3" s="10">
        <v>25000</v>
      </c>
      <c r="J3" s="12">
        <f>SUM(F3:I3)</f>
        <v>60000</v>
      </c>
      <c r="K3" s="13">
        <f>SUM(H3-F3)/F3</f>
        <v>0.66666666666666663</v>
      </c>
      <c r="L3" s="14">
        <f>VALUE(E3+J3)</f>
        <v>59999.7</v>
      </c>
      <c r="R3" s="15"/>
      <c r="S3" s="16" t="s">
        <v>26</v>
      </c>
      <c r="T3" s="1"/>
    </row>
    <row r="4" spans="1:20" s="18" customFormat="1" ht="25.9" customHeight="1">
      <c r="A4" s="17" t="s">
        <v>27</v>
      </c>
      <c r="E4" s="19"/>
      <c r="J4" s="12"/>
      <c r="K4" s="13"/>
      <c r="L4" s="20"/>
      <c r="R4" s="21"/>
      <c r="S4" s="16"/>
      <c r="T4" s="45"/>
    </row>
    <row r="5" spans="1:20" ht="30" customHeight="1">
      <c r="A5" s="9" t="s">
        <v>28</v>
      </c>
      <c r="B5" s="10">
        <v>50000</v>
      </c>
      <c r="C5" s="10">
        <v>50000</v>
      </c>
      <c r="D5" s="10">
        <v>40000</v>
      </c>
      <c r="E5" s="11">
        <f t="shared" ref="E5:E19" si="0">SUM(D5-B5)/B5</f>
        <v>-0.2</v>
      </c>
      <c r="F5" s="10">
        <v>10000</v>
      </c>
      <c r="G5" s="10">
        <v>12000</v>
      </c>
      <c r="H5" s="10">
        <v>14000</v>
      </c>
      <c r="J5" s="12">
        <f t="shared" ref="J5:J14" si="1">SUM(F5:I5)</f>
        <v>36000</v>
      </c>
      <c r="K5" s="13">
        <f t="shared" ref="K5:K19" si="2">SUM(H5-F5)/F5</f>
        <v>0.4</v>
      </c>
      <c r="L5" s="14"/>
      <c r="R5" s="15"/>
      <c r="S5" s="16"/>
      <c r="T5" s="1"/>
    </row>
    <row r="6" spans="1:20" ht="25.9" customHeight="1">
      <c r="A6" s="9" t="s">
        <v>29</v>
      </c>
      <c r="B6" s="10">
        <f>B3-B5</f>
        <v>50000</v>
      </c>
      <c r="C6" s="10">
        <f t="shared" ref="C6:D6" si="3">C3-C5</f>
        <v>30000</v>
      </c>
      <c r="D6" s="10">
        <f t="shared" si="3"/>
        <v>30000</v>
      </c>
      <c r="E6" s="11">
        <f t="shared" si="0"/>
        <v>-0.4</v>
      </c>
      <c r="F6" s="10">
        <f t="shared" ref="F6" si="4">F3-F5</f>
        <v>5000</v>
      </c>
      <c r="G6" s="10">
        <f t="shared" ref="G6" si="5">G3-G5</f>
        <v>8000</v>
      </c>
      <c r="H6" s="10">
        <f t="shared" ref="H6" si="6">H3-H5</f>
        <v>11000</v>
      </c>
      <c r="J6" s="12">
        <f t="shared" si="1"/>
        <v>24000</v>
      </c>
      <c r="K6" s="13">
        <f t="shared" si="2"/>
        <v>1.2</v>
      </c>
      <c r="L6" s="14"/>
      <c r="R6" s="15"/>
      <c r="S6" s="16"/>
      <c r="T6" s="1"/>
    </row>
    <row r="7" spans="1:20" s="18" customFormat="1" ht="25.9" customHeight="1">
      <c r="A7" s="17" t="s">
        <v>30</v>
      </c>
      <c r="B7" s="18">
        <f>B6/B3%</f>
        <v>50</v>
      </c>
      <c r="C7" s="18">
        <f t="shared" ref="C7:D7" si="7">C6/C3%</f>
        <v>37.5</v>
      </c>
      <c r="D7" s="18">
        <f t="shared" si="7"/>
        <v>42.857142857142854</v>
      </c>
      <c r="E7" s="11">
        <f t="shared" si="0"/>
        <v>-0.1428571428571429</v>
      </c>
      <c r="F7" s="18">
        <f t="shared" ref="F7" si="8">F6/F3%</f>
        <v>33.333333333333336</v>
      </c>
      <c r="G7" s="18">
        <f t="shared" ref="G7" si="9">G6/G3%</f>
        <v>40</v>
      </c>
      <c r="H7" s="18">
        <f t="shared" ref="H7" si="10">H6/H3%</f>
        <v>44</v>
      </c>
      <c r="J7" s="19">
        <f>J6/J3</f>
        <v>0.4</v>
      </c>
      <c r="K7" s="13">
        <f t="shared" si="2"/>
        <v>0.3199999999999999</v>
      </c>
      <c r="L7" s="20"/>
      <c r="R7" s="21"/>
      <c r="S7" s="16" t="s">
        <v>31</v>
      </c>
      <c r="T7" s="45"/>
    </row>
    <row r="8" spans="1:20" s="18" customFormat="1" ht="25.9" customHeight="1">
      <c r="A8" s="17" t="s">
        <v>27</v>
      </c>
      <c r="E8" s="19"/>
      <c r="J8" s="19"/>
      <c r="K8" s="13"/>
      <c r="L8" s="20"/>
      <c r="R8" s="21"/>
      <c r="S8" s="16"/>
      <c r="T8" s="45"/>
    </row>
    <row r="9" spans="1:20" ht="25.9" customHeight="1">
      <c r="A9" s="9" t="s">
        <v>32</v>
      </c>
      <c r="B9" s="10">
        <v>40000</v>
      </c>
      <c r="C9" s="10">
        <v>40000</v>
      </c>
      <c r="D9" s="10">
        <v>40000</v>
      </c>
      <c r="E9" s="19">
        <f t="shared" si="0"/>
        <v>0</v>
      </c>
      <c r="F9" s="10">
        <v>10000</v>
      </c>
      <c r="G9" s="10">
        <v>10000</v>
      </c>
      <c r="H9" s="10">
        <v>10000</v>
      </c>
      <c r="J9" s="12">
        <f t="shared" si="1"/>
        <v>30000</v>
      </c>
      <c r="K9" s="13">
        <f t="shared" si="2"/>
        <v>0</v>
      </c>
      <c r="L9" s="14"/>
      <c r="R9" s="15"/>
      <c r="S9" s="16" t="s">
        <v>33</v>
      </c>
      <c r="T9" s="1"/>
    </row>
    <row r="10" spans="1:20" ht="25.9" customHeight="1">
      <c r="A10" s="9" t="s">
        <v>34</v>
      </c>
      <c r="B10" s="10">
        <f>B6-B9</f>
        <v>10000</v>
      </c>
      <c r="C10" s="10">
        <f t="shared" ref="C10:D10" si="11">C6-C9</f>
        <v>-10000</v>
      </c>
      <c r="D10" s="10">
        <f t="shared" si="11"/>
        <v>-10000</v>
      </c>
      <c r="E10" s="11">
        <f t="shared" si="0"/>
        <v>-2</v>
      </c>
      <c r="F10" s="10">
        <f t="shared" ref="F10" si="12">F6-F9</f>
        <v>-5000</v>
      </c>
      <c r="G10" s="10">
        <f t="shared" ref="G10" si="13">G6-G9</f>
        <v>-2000</v>
      </c>
      <c r="H10" s="10">
        <f t="shared" ref="H10" si="14">H6-H9</f>
        <v>1000</v>
      </c>
      <c r="J10" s="12">
        <f t="shared" si="1"/>
        <v>-6000</v>
      </c>
      <c r="K10" s="22">
        <f t="shared" si="2"/>
        <v>-1.2</v>
      </c>
      <c r="L10" s="14"/>
      <c r="R10" s="15"/>
      <c r="S10" s="16" t="s">
        <v>26</v>
      </c>
      <c r="T10" s="1"/>
    </row>
    <row r="11" spans="1:20" s="18" customFormat="1" ht="25.9" customHeight="1">
      <c r="A11" s="17" t="s">
        <v>35</v>
      </c>
      <c r="B11" s="23">
        <f>B10/B3</f>
        <v>0.1</v>
      </c>
      <c r="C11" s="24">
        <f t="shared" ref="C11:D11" si="15">C10/C3</f>
        <v>-0.125</v>
      </c>
      <c r="D11" s="24">
        <f t="shared" si="15"/>
        <v>-0.14285714285714285</v>
      </c>
      <c r="E11" s="25"/>
      <c r="F11" s="24">
        <f t="shared" ref="F11" si="16">F10/F3</f>
        <v>-0.33333333333333331</v>
      </c>
      <c r="G11" s="24">
        <f t="shared" ref="G11" si="17">G10/G3</f>
        <v>-0.1</v>
      </c>
      <c r="H11" s="24">
        <f t="shared" ref="H11" si="18">H10/H3</f>
        <v>0.04</v>
      </c>
      <c r="I11" s="24"/>
      <c r="J11" s="26">
        <f>J10/J3</f>
        <v>-0.1</v>
      </c>
      <c r="K11" s="24">
        <f t="shared" si="2"/>
        <v>-1.1199999999999999</v>
      </c>
      <c r="L11" s="20"/>
      <c r="R11" s="21"/>
      <c r="S11" s="16" t="s">
        <v>36</v>
      </c>
      <c r="T11" s="45"/>
    </row>
    <row r="12" spans="1:20" s="18" customFormat="1" ht="25.9" customHeight="1">
      <c r="A12" s="17" t="s">
        <v>27</v>
      </c>
      <c r="E12" s="19"/>
      <c r="J12" s="12"/>
      <c r="K12" s="13"/>
      <c r="L12" s="20"/>
      <c r="R12" s="21"/>
      <c r="S12" s="16"/>
      <c r="T12" s="45"/>
    </row>
    <row r="13" spans="1:20" ht="25.9" customHeight="1">
      <c r="A13" s="9" t="s">
        <v>37</v>
      </c>
      <c r="B13" s="10">
        <v>2000</v>
      </c>
      <c r="C13" s="10">
        <v>0</v>
      </c>
      <c r="D13" s="10">
        <v>0</v>
      </c>
      <c r="E13" s="19"/>
      <c r="F13" s="10">
        <v>0</v>
      </c>
      <c r="G13" s="10">
        <v>0</v>
      </c>
      <c r="H13" s="10">
        <v>200</v>
      </c>
      <c r="J13" s="12">
        <f t="shared" si="1"/>
        <v>200</v>
      </c>
      <c r="K13" s="13"/>
      <c r="L13" s="14"/>
      <c r="R13" s="15"/>
      <c r="S13" s="16"/>
      <c r="T13" s="1"/>
    </row>
    <row r="14" spans="1:20" ht="33.4" customHeight="1">
      <c r="A14" s="9" t="s">
        <v>38</v>
      </c>
      <c r="B14" s="10">
        <v>10000</v>
      </c>
      <c r="C14" s="10">
        <v>5000</v>
      </c>
      <c r="D14" s="10">
        <v>1000</v>
      </c>
      <c r="E14" s="11">
        <f t="shared" si="0"/>
        <v>-0.9</v>
      </c>
      <c r="F14" s="10">
        <v>0</v>
      </c>
      <c r="G14" s="10">
        <v>0</v>
      </c>
      <c r="H14" s="10">
        <v>0</v>
      </c>
      <c r="J14" s="12">
        <f t="shared" si="1"/>
        <v>0</v>
      </c>
      <c r="K14" s="13"/>
      <c r="L14" s="14"/>
      <c r="R14" s="15"/>
      <c r="S14" s="16" t="s">
        <v>39</v>
      </c>
      <c r="T14" s="1"/>
    </row>
    <row r="15" spans="1:20" s="18" customFormat="1" ht="25.9" customHeight="1">
      <c r="A15" s="17" t="s">
        <v>40</v>
      </c>
      <c r="E15" s="19"/>
      <c r="J15" s="12"/>
      <c r="K15" s="13"/>
      <c r="L15" s="20"/>
      <c r="R15" s="21"/>
      <c r="S15" s="16"/>
      <c r="T15" s="45"/>
    </row>
    <row r="16" spans="1:20" ht="25.9" customHeight="1">
      <c r="A16" s="9" t="s">
        <v>41</v>
      </c>
      <c r="B16" s="10">
        <v>30000</v>
      </c>
      <c r="C16" s="10">
        <v>40000</v>
      </c>
      <c r="D16" s="10">
        <v>40000</v>
      </c>
      <c r="E16" s="19">
        <f t="shared" si="0"/>
        <v>0.33333333333333331</v>
      </c>
      <c r="F16" s="10">
        <v>75000</v>
      </c>
      <c r="G16" s="10">
        <v>77000</v>
      </c>
      <c r="H16" s="10">
        <v>76200</v>
      </c>
      <c r="J16" s="12"/>
      <c r="K16" s="13">
        <f t="shared" si="2"/>
        <v>1.6E-2</v>
      </c>
      <c r="L16" s="14"/>
      <c r="R16" s="15"/>
      <c r="S16" s="16" t="s">
        <v>42</v>
      </c>
      <c r="T16" s="1"/>
    </row>
    <row r="17" spans="1:20" ht="25.9" customHeight="1">
      <c r="A17" s="9" t="s">
        <v>43</v>
      </c>
      <c r="B17" s="10">
        <v>50000</v>
      </c>
      <c r="C17" s="10">
        <f>B17-C16</f>
        <v>10000</v>
      </c>
      <c r="D17" s="10">
        <f>C17-D16</f>
        <v>-30000</v>
      </c>
      <c r="E17" s="11">
        <f t="shared" si="0"/>
        <v>-1.6</v>
      </c>
      <c r="F17" s="10">
        <v>1</v>
      </c>
      <c r="G17" s="10">
        <v>1</v>
      </c>
      <c r="H17" s="10">
        <v>200</v>
      </c>
      <c r="J17" s="12"/>
      <c r="K17" s="13">
        <f t="shared" si="2"/>
        <v>199</v>
      </c>
      <c r="L17" s="14"/>
      <c r="R17" s="15"/>
      <c r="S17" s="16" t="s">
        <v>44</v>
      </c>
      <c r="T17" s="1"/>
    </row>
    <row r="18" spans="1:20" ht="25.9" customHeight="1">
      <c r="A18" s="27" t="s">
        <v>45</v>
      </c>
      <c r="B18" s="28">
        <v>20000</v>
      </c>
      <c r="C18" s="28">
        <v>20000</v>
      </c>
      <c r="D18" s="28">
        <v>20000</v>
      </c>
      <c r="E18" s="11">
        <f>SUM(D18-B18)/B18</f>
        <v>0</v>
      </c>
      <c r="F18" s="28">
        <v>25000</v>
      </c>
      <c r="G18" s="28">
        <v>25000</v>
      </c>
      <c r="H18" s="28">
        <v>25000</v>
      </c>
      <c r="I18" s="28"/>
      <c r="J18" s="12"/>
      <c r="K18" s="13"/>
      <c r="L18" s="29"/>
      <c r="M18" s="28"/>
      <c r="N18" s="28"/>
      <c r="O18" s="28"/>
      <c r="P18" s="28"/>
      <c r="Q18" s="28"/>
      <c r="R18" s="30"/>
      <c r="S18" s="31"/>
      <c r="T18" s="1"/>
    </row>
    <row r="19" spans="1:20" ht="25.9" customHeight="1" thickBot="1">
      <c r="A19" s="32" t="s">
        <v>46</v>
      </c>
      <c r="B19" s="33">
        <f>SUM(B17:B18)</f>
        <v>70000</v>
      </c>
      <c r="C19" s="33">
        <f>B19+C10</f>
        <v>60000</v>
      </c>
      <c r="D19" s="33">
        <f>C19+D10</f>
        <v>50000</v>
      </c>
      <c r="E19" s="11">
        <f t="shared" si="0"/>
        <v>-0.2857142857142857</v>
      </c>
      <c r="F19" s="33">
        <f>D19+F10</f>
        <v>45000</v>
      </c>
      <c r="G19" s="33">
        <f>F19+G10</f>
        <v>43000</v>
      </c>
      <c r="H19" s="33">
        <f>G19+H10</f>
        <v>44000</v>
      </c>
      <c r="I19" s="33"/>
      <c r="J19" s="12"/>
      <c r="K19" s="22">
        <f t="shared" si="2"/>
        <v>-2.2222222222222223E-2</v>
      </c>
      <c r="L19" s="34"/>
      <c r="M19" s="33"/>
      <c r="N19" s="33"/>
      <c r="O19" s="33"/>
      <c r="P19" s="33"/>
      <c r="Q19" s="33"/>
      <c r="R19" s="35"/>
      <c r="S19" s="36" t="s">
        <v>47</v>
      </c>
      <c r="T19" s="1"/>
    </row>
    <row r="20" spans="1:20" ht="25.9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2" spans="1:20" ht="25.9" customHeight="1">
      <c r="P22" s="48"/>
    </row>
    <row r="23" spans="1:20" ht="25.9" customHeight="1">
      <c r="P23" s="49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Collins</dc:creator>
  <cp:keywords/>
  <dc:description/>
  <cp:lastModifiedBy/>
  <cp:revision/>
  <dcterms:created xsi:type="dcterms:W3CDTF">2022-07-07T16:43:50Z</dcterms:created>
  <dcterms:modified xsi:type="dcterms:W3CDTF">2024-03-10T12:22:57Z</dcterms:modified>
  <cp:category/>
  <cp:contentStatus/>
</cp:coreProperties>
</file>